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400" windowHeight="7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<sst xmlns="http://schemas.openxmlformats.org/spreadsheetml/2006/main" count="320" uniqueCount="171">
  <si>
    <t>Planilha Orçamentária</t>
  </si>
  <si>
    <t>Item</t>
  </si>
  <si>
    <t>Ação</t>
  </si>
  <si>
    <t>Descrição das Ações</t>
  </si>
  <si>
    <t>Qtd</t>
  </si>
  <si>
    <t>Unid</t>
  </si>
  <si>
    <t>Duração</t>
  </si>
  <si>
    <t>Valor Unit</t>
  </si>
  <si>
    <t>Total Item</t>
  </si>
  <si>
    <t>Total Ação</t>
  </si>
  <si>
    <t>Lei de Incentivo</t>
  </si>
  <si>
    <t xml:space="preserve">Etapa I </t>
  </si>
  <si>
    <t>1</t>
  </si>
  <si>
    <t>Criação</t>
  </si>
  <si>
    <t>1.1</t>
  </si>
  <si>
    <t>Identidade visual</t>
  </si>
  <si>
    <t>serviço</t>
  </si>
  <si>
    <t>1.2</t>
  </si>
  <si>
    <t>Cartaz</t>
  </si>
  <si>
    <t>Criação de arte e produção de cartaz tam. A3</t>
  </si>
  <si>
    <t>unid</t>
  </si>
  <si>
    <t>1.3</t>
  </si>
  <si>
    <t>Flyer</t>
  </si>
  <si>
    <t>Criação de arte final e produção de flyer (frente e verso) tam. 10 X 15cm</t>
  </si>
  <si>
    <t>1.4</t>
  </si>
  <si>
    <t>Lonas</t>
  </si>
  <si>
    <t>Produção de lona para fechamento da área da coordenação do projeto e backdrop</t>
  </si>
  <si>
    <t>1.5</t>
  </si>
  <si>
    <t>Hotsite</t>
  </si>
  <si>
    <t>Criação e programação de hotsite com até 30 pgs</t>
  </si>
  <si>
    <t>1.6</t>
  </si>
  <si>
    <t>Adesivos</t>
  </si>
  <si>
    <t>Criação da arte final e produção de adesivo 10 x15 cm</t>
  </si>
  <si>
    <t>1.7</t>
  </si>
  <si>
    <t>Banner</t>
  </si>
  <si>
    <t>Criação de arte final e produção de banner para cada uma das categorias</t>
  </si>
  <si>
    <t>1.8</t>
  </si>
  <si>
    <t>Placas</t>
  </si>
  <si>
    <t>Criação da arte e produção das placas de comunicação visual</t>
  </si>
  <si>
    <t>Subtotal</t>
  </si>
  <si>
    <t>2</t>
  </si>
  <si>
    <t>Uniformes</t>
  </si>
  <si>
    <t>2.1</t>
  </si>
  <si>
    <t>Camisas de Treino</t>
  </si>
  <si>
    <t>Camiseta manga curta branca em dryfit com logo na frente e costas de 5 cores</t>
  </si>
  <si>
    <t>2.2</t>
  </si>
  <si>
    <t>Shorts de Treino</t>
  </si>
  <si>
    <t>Bermuda de tactel azul com logo em cada perna</t>
  </si>
  <si>
    <t>2.3</t>
  </si>
  <si>
    <t>Coletes Lisos</t>
  </si>
  <si>
    <t>Coletes lisos para treinamento (jogos de 4 cores diferentes)</t>
  </si>
  <si>
    <t>2.4</t>
  </si>
  <si>
    <t>Meias de Treino</t>
  </si>
  <si>
    <t>Meias de treino. 2 pares para cada criança</t>
  </si>
  <si>
    <t>2.5</t>
  </si>
  <si>
    <t>Uniforme de Jogo</t>
  </si>
  <si>
    <t>Conjunto de Uniformes de Jogo formado por camisa e shorts (2 pares para cada criança)</t>
  </si>
  <si>
    <t>conjuntos</t>
  </si>
  <si>
    <t>2.6</t>
  </si>
  <si>
    <t>Meias de Jogo</t>
  </si>
  <si>
    <t>Meias de jogo. 2 pares para cada criança</t>
  </si>
  <si>
    <t>2.7</t>
  </si>
  <si>
    <t>Camisas Polo</t>
  </si>
  <si>
    <t>Camisa gola pólo de algodão fio 30, com logos de cores bordados, para Comissão Técnica</t>
  </si>
  <si>
    <t>2.8</t>
  </si>
  <si>
    <t>Bermudas</t>
  </si>
  <si>
    <t>Bermudas para Comissão Técnica</t>
  </si>
  <si>
    <t>3</t>
  </si>
  <si>
    <t>Comunicação</t>
  </si>
  <si>
    <t>3.1</t>
  </si>
  <si>
    <t>Fotografia</t>
  </si>
  <si>
    <t>Captação e edição de imagens</t>
  </si>
  <si>
    <t>3.2</t>
  </si>
  <si>
    <t>Filmagem</t>
  </si>
  <si>
    <t>Serviço de assessoria de imprensa para divulgação do evento</t>
  </si>
  <si>
    <t>3.3</t>
  </si>
  <si>
    <t>Assessoria de Marketing e Imprensa</t>
  </si>
  <si>
    <t>Empresa especializada em divulgação na imprensa, clipping, prest conferences e redes sociais</t>
  </si>
  <si>
    <t>Mês</t>
  </si>
  <si>
    <t>3.4</t>
  </si>
  <si>
    <t>Ação promocional</t>
  </si>
  <si>
    <t>Promotoras que farão serviço de divulgação do projeto perante a comunidade e escolas públicas</t>
  </si>
  <si>
    <t>4</t>
  </si>
  <si>
    <t>Material Esportivo</t>
  </si>
  <si>
    <t>4.1</t>
  </si>
  <si>
    <t>Bolas de Futebol</t>
  </si>
  <si>
    <t>bolas de couro oficial para a prática esportiva</t>
  </si>
  <si>
    <t>4.2</t>
  </si>
  <si>
    <t>Bolas de Borracha</t>
  </si>
  <si>
    <t>Bolas de borracha para exercícios específicos</t>
  </si>
  <si>
    <t>4.3</t>
  </si>
  <si>
    <t>Apito</t>
  </si>
  <si>
    <t>Apito para comissão técnica</t>
  </si>
  <si>
    <t>4.4</t>
  </si>
  <si>
    <t>4.5</t>
  </si>
  <si>
    <t>4.6</t>
  </si>
  <si>
    <t>Bomba</t>
  </si>
  <si>
    <t>Bomba de encher bola</t>
  </si>
  <si>
    <t>4.7</t>
  </si>
  <si>
    <t>Filtros</t>
  </si>
  <si>
    <t>Filtro de Agua</t>
  </si>
  <si>
    <t>4.8</t>
  </si>
  <si>
    <t>Garrafões de Agua</t>
  </si>
  <si>
    <t xml:space="preserve">Garrafoes de Agua </t>
  </si>
  <si>
    <t>4.9</t>
  </si>
  <si>
    <t>Pranchetas</t>
  </si>
  <si>
    <t>Pranchetas para Comissão Técnica</t>
  </si>
  <si>
    <t>5.1</t>
  </si>
  <si>
    <t>Traves menores</t>
  </si>
  <si>
    <t>Cones Médios</t>
  </si>
  <si>
    <t>Cones Pequenos</t>
  </si>
  <si>
    <t>Rede de Gol</t>
  </si>
  <si>
    <t>6</t>
  </si>
  <si>
    <t>Reforço Alimentar</t>
  </si>
  <si>
    <t>6.1</t>
  </si>
  <si>
    <t>Kit Lanche</t>
  </si>
  <si>
    <t>Recursos Humanos</t>
  </si>
  <si>
    <t>Coordenador Técnico</t>
  </si>
  <si>
    <t>mês</t>
  </si>
  <si>
    <t>Técnico Desportivo</t>
  </si>
  <si>
    <t>Roupeiro</t>
  </si>
  <si>
    <t>Etapa II</t>
  </si>
  <si>
    <t>Etapa III - Produção do Projeto</t>
  </si>
  <si>
    <t>Etapa limitada às proporções e limites do Parágrafo 2° do Artigo 18, do Decreto 55.636.</t>
  </si>
  <si>
    <t>Produção</t>
  </si>
  <si>
    <t>honorários</t>
  </si>
  <si>
    <t xml:space="preserve">     VALOR TOTAL DO PROJETO</t>
  </si>
  <si>
    <t>Cones de borracha 90 cm</t>
  </si>
  <si>
    <t>Cones de borracha 50 cm</t>
  </si>
  <si>
    <t>Equipamento para treinamento composto - traves menores do que oficiais utilizadas em categorias de base</t>
  </si>
  <si>
    <t>Redes de nylon para Gol (adulto e categoria de base)</t>
  </si>
  <si>
    <t>Criação de logotipia e tipografia básica</t>
  </si>
  <si>
    <t>Tenis</t>
  </si>
  <si>
    <t>São Paulo, 30 de Outubro de 2013</t>
  </si>
  <si>
    <t>Contratação de profissional habilitado sob regime de CLT, inclui todos os impostos e direitos sobre a contratação</t>
  </si>
  <si>
    <t>Auxiliar Técnico</t>
  </si>
  <si>
    <t>Psicologo</t>
  </si>
  <si>
    <t>Assessoria Jurídica</t>
  </si>
  <si>
    <t>Prestação de Serviços juridicos de todas as relações juridicas provenientes do projeto</t>
  </si>
  <si>
    <t>mensal</t>
  </si>
  <si>
    <t>Assessoria Contábil</t>
  </si>
  <si>
    <t>Prestação de Serviços de contabilidade em todas as contratações e aquisições até a final prestação de contas</t>
  </si>
  <si>
    <t>Serviços Operacionais Administrativos</t>
  </si>
  <si>
    <t>Projeto da Area Educacional (limite máximo de 10% do valor total do projeto)</t>
  </si>
  <si>
    <t>4.10</t>
  </si>
  <si>
    <t>4.11</t>
  </si>
  <si>
    <t>4.12</t>
  </si>
  <si>
    <t>5</t>
  </si>
  <si>
    <t>6.2</t>
  </si>
  <si>
    <t>6.3</t>
  </si>
  <si>
    <t>6.4</t>
  </si>
  <si>
    <t>6.5</t>
  </si>
  <si>
    <t>Lanches após os treinamentos para os 200 atletas atendidos, 2 vezes por semana, durante o periodo de execução do projeto.</t>
  </si>
  <si>
    <t>Tenis  de couro para futebol, tipo chuteira para todas as crianças inscritas</t>
  </si>
  <si>
    <t>Contra partida</t>
  </si>
  <si>
    <t>Início    Ação</t>
  </si>
  <si>
    <t>Término Ação</t>
  </si>
  <si>
    <t>Autorizacao</t>
  </si>
  <si>
    <t>12 meses</t>
  </si>
  <si>
    <t>1  mês</t>
  </si>
  <si>
    <t>1 mês</t>
  </si>
  <si>
    <t>6.1.1</t>
  </si>
  <si>
    <t>Encargos trabalhistas</t>
  </si>
  <si>
    <t xml:space="preserve">Recolhimento dos Impostos e  Encargos trabalhistas e Direitos trabalhistas referente a 70% do salário de Coordenador </t>
  </si>
  <si>
    <t xml:space="preserve">Recolhimento dos Impostos e  Encargos trabalhistas e Direitos trabalhistas referente a 70% do salário de Auxiliar Tecnico </t>
  </si>
  <si>
    <t>Recolhimento dos Impostos e  Encargos trabalhistas e Direitos trabalhistas referente a 70% do salário de Roupeiro</t>
  </si>
  <si>
    <t>6.2.1</t>
  </si>
  <si>
    <t>6.3.1</t>
  </si>
  <si>
    <t xml:space="preserve">Recolhimento dos Impostos e  Encargos trabalhistas e Direitos trabalhistas referente a 60% do salário de Tecnico </t>
  </si>
  <si>
    <t>Contratação de profissional habilitado através de prestação de serviços, inclui todos os impostos e direitos sobre a contratação</t>
  </si>
  <si>
    <t>FUTUROS CRAQUES I - VIVENDA DA CRIANÇA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</si>
</sst>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"/>
    <numFmt numFmtId="178" formatCode="0.000"/>
    <numFmt numFmtId="179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Geneva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gray125">
        <fgColor indexed="8"/>
        <bgColor indexed="9"/>
      </patternFill>
    </fill>
    <fill>
      <patternFill patternType="gray125">
        <fgColor indexed="9"/>
        <bgColor indexed="9"/>
      </patternFill>
    </fill>
    <fill>
      <patternFill patternType="gray125"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9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>
        <color indexed="9"/>
      </bottom>
    </border>
    <border>
      <left/>
      <right style="thin"/>
      <top/>
      <bottom style="medium">
        <color indexed="9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4" fillId="33" borderId="11" xfId="48" applyFont="1" applyFill="1" applyBorder="1" applyAlignment="1">
      <alignment horizontal="center" wrapText="1"/>
      <protection/>
    </xf>
    <xf numFmtId="49" fontId="2" fillId="34" borderId="10" xfId="0" applyNumberFormat="1" applyFont="1" applyFill="1" applyBorder="1" applyAlignment="1">
      <alignment horizontal="justify" vertical="center" wrapText="1"/>
    </xf>
    <xf numFmtId="0" fontId="5" fillId="33" borderId="11" xfId="48" applyFont="1" applyFill="1" applyBorder="1" applyAlignment="1">
      <alignment horizontal="center" wrapText="1"/>
      <protection/>
    </xf>
    <xf numFmtId="0" fontId="4" fillId="33" borderId="11" xfId="48" applyNumberFormat="1" applyFont="1" applyFill="1" applyBorder="1" applyAlignment="1">
      <alignment horizontal="center" wrapText="1"/>
      <protection/>
    </xf>
    <xf numFmtId="0" fontId="9" fillId="0" borderId="0" xfId="0" applyFont="1" applyAlignment="1">
      <alignment/>
    </xf>
    <xf numFmtId="0" fontId="5" fillId="33" borderId="12" xfId="48" applyFont="1" applyFill="1" applyBorder="1" applyAlignment="1">
      <alignment horizontal="center" vertical="center" wrapText="1"/>
      <protection/>
    </xf>
    <xf numFmtId="0" fontId="5" fillId="33" borderId="13" xfId="48" applyFont="1" applyFill="1" applyBorder="1" applyAlignment="1">
      <alignment horizontal="center" vertical="center" wrapText="1"/>
      <protection/>
    </xf>
    <xf numFmtId="4" fontId="5" fillId="33" borderId="13" xfId="48" applyNumberFormat="1" applyFont="1" applyFill="1" applyBorder="1" applyAlignment="1">
      <alignment horizontal="center" vertical="center" wrapText="1"/>
      <protection/>
    </xf>
    <xf numFmtId="4" fontId="5" fillId="33" borderId="14" xfId="48" applyNumberFormat="1" applyFont="1" applyFill="1" applyBorder="1" applyAlignment="1">
      <alignment horizontal="center" vertical="center" wrapText="1"/>
      <protection/>
    </xf>
    <xf numFmtId="4" fontId="5" fillId="33" borderId="15" xfId="48" applyNumberFormat="1" applyFont="1" applyFill="1" applyBorder="1" applyAlignment="1">
      <alignment horizontal="center" vertical="center" wrapText="1"/>
      <protection/>
    </xf>
    <xf numFmtId="49" fontId="3" fillId="0" borderId="16" xfId="48" applyNumberFormat="1" applyFont="1" applyBorder="1" applyAlignment="1">
      <alignment horizontal="left" vertical="center" wrapText="1"/>
      <protection/>
    </xf>
    <xf numFmtId="0" fontId="2" fillId="1" borderId="10" xfId="48" applyFont="1" applyFill="1" applyBorder="1" applyAlignment="1">
      <alignment horizontal="center" vertical="center" wrapText="1"/>
      <protection/>
    </xf>
    <xf numFmtId="49" fontId="2" fillId="0" borderId="16" xfId="48" applyNumberFormat="1" applyFont="1" applyBorder="1" applyAlignment="1">
      <alignment horizontal="left" vertical="center" wrapText="1"/>
      <protection/>
    </xf>
    <xf numFmtId="0" fontId="2" fillId="0" borderId="10" xfId="48" applyFont="1" applyBorder="1" applyAlignment="1">
      <alignment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49" fontId="2" fillId="1" borderId="16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0" fontId="2" fillId="35" borderId="10" xfId="0" applyFont="1" applyFill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33" borderId="17" xfId="48" applyFont="1" applyFill="1" applyBorder="1" applyAlignment="1">
      <alignment horizontal="center" wrapText="1"/>
      <protection/>
    </xf>
    <xf numFmtId="0" fontId="4" fillId="33" borderId="18" xfId="48" applyNumberFormat="1" applyFont="1" applyFill="1" applyBorder="1" applyAlignment="1">
      <alignment horizontal="center" wrapText="1"/>
      <protection/>
    </xf>
    <xf numFmtId="49" fontId="3" fillId="1" borderId="10" xfId="48" applyNumberFormat="1" applyFont="1" applyFill="1" applyBorder="1" applyAlignment="1">
      <alignment horizontal="center" vertical="center" wrapText="1"/>
      <protection/>
    </xf>
    <xf numFmtId="49" fontId="3" fillId="0" borderId="10" xfId="48" applyNumberFormat="1" applyFont="1" applyBorder="1" applyAlignment="1">
      <alignment horizontal="center" vertical="center" wrapText="1"/>
      <protection/>
    </xf>
    <xf numFmtId="49" fontId="3" fillId="34" borderId="19" xfId="0" applyNumberFormat="1" applyFont="1" applyFill="1" applyBorder="1" applyAlignment="1">
      <alignment horizontal="justify" vertical="center" wrapText="1"/>
    </xf>
    <xf numFmtId="49" fontId="3" fillId="34" borderId="20" xfId="0" applyNumberFormat="1" applyFont="1" applyFill="1" applyBorder="1" applyAlignment="1">
      <alignment horizontal="justify" vertical="center" wrapText="1"/>
    </xf>
    <xf numFmtId="4" fontId="5" fillId="33" borderId="19" xfId="48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2" fillId="1" borderId="10" xfId="48" applyNumberFormat="1" applyFont="1" applyFill="1" applyBorder="1" applyAlignment="1">
      <alignment horizontal="center" vertical="center" wrapText="1"/>
      <protection/>
    </xf>
    <xf numFmtId="4" fontId="3" fillId="1" borderId="19" xfId="48" applyNumberFormat="1" applyFont="1" applyFill="1" applyBorder="1" applyAlignment="1">
      <alignment horizontal="center" vertical="center" wrapText="1"/>
      <protection/>
    </xf>
    <xf numFmtId="4" fontId="3" fillId="1" borderId="24" xfId="48" applyNumberFormat="1" applyFont="1" applyFill="1" applyBorder="1" applyAlignment="1">
      <alignment horizontal="center" vertical="center" wrapText="1"/>
      <protection/>
    </xf>
    <xf numFmtId="4" fontId="2" fillId="0" borderId="10" xfId="48" applyNumberFormat="1" applyFont="1" applyBorder="1" applyAlignment="1">
      <alignment horizontal="center" vertical="center" wrapText="1"/>
      <protection/>
    </xf>
    <xf numFmtId="4" fontId="2" fillId="0" borderId="24" xfId="48" applyNumberFormat="1" applyFont="1" applyBorder="1" applyAlignment="1">
      <alignment horizontal="center" vertical="center" wrapText="1"/>
      <protection/>
    </xf>
    <xf numFmtId="4" fontId="3" fillId="0" borderId="19" xfId="48" applyNumberFormat="1" applyFont="1" applyFill="1" applyBorder="1" applyAlignment="1">
      <alignment horizontal="center" vertical="center" wrapText="1"/>
      <protection/>
    </xf>
    <xf numFmtId="4" fontId="6" fillId="1" borderId="19" xfId="48" applyNumberFormat="1" applyFont="1" applyFill="1" applyBorder="1" applyAlignment="1">
      <alignment horizontal="center" vertical="center" wrapText="1"/>
      <protection/>
    </xf>
    <xf numFmtId="4" fontId="2" fillId="36" borderId="10" xfId="48" applyNumberFormat="1" applyFont="1" applyFill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3" fillId="0" borderId="25" xfId="48" applyNumberFormat="1" applyFont="1" applyFill="1" applyBorder="1" applyAlignment="1">
      <alignment horizontal="left" vertical="center" wrapText="1"/>
      <protection/>
    </xf>
    <xf numFmtId="0" fontId="4" fillId="37" borderId="26" xfId="0" applyNumberFormat="1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4" fontId="10" fillId="37" borderId="28" xfId="0" applyNumberFormat="1" applyFont="1" applyFill="1" applyBorder="1" applyAlignment="1">
      <alignment horizontal="center" vertical="center" wrapText="1"/>
    </xf>
    <xf numFmtId="4" fontId="10" fillId="37" borderId="29" xfId="0" applyNumberFormat="1" applyFont="1" applyFill="1" applyBorder="1" applyAlignment="1">
      <alignment horizontal="center" vertical="center" wrapText="1"/>
    </xf>
    <xf numFmtId="4" fontId="11" fillId="38" borderId="30" xfId="0" applyNumberFormat="1" applyFont="1" applyFill="1" applyBorder="1" applyAlignment="1">
      <alignment vertical="center"/>
    </xf>
    <xf numFmtId="4" fontId="12" fillId="38" borderId="30" xfId="0" applyNumberFormat="1" applyFont="1" applyFill="1" applyBorder="1" applyAlignment="1">
      <alignment vertical="center"/>
    </xf>
    <xf numFmtId="4" fontId="12" fillId="39" borderId="30" xfId="0" applyNumberFormat="1" applyFont="1" applyFill="1" applyBorder="1" applyAlignment="1">
      <alignment vertical="center"/>
    </xf>
    <xf numFmtId="4" fontId="12" fillId="40" borderId="31" xfId="0" applyNumberFormat="1" applyFont="1" applyFill="1" applyBorder="1" applyAlignment="1">
      <alignment vertical="center"/>
    </xf>
    <xf numFmtId="4" fontId="12" fillId="40" borderId="29" xfId="0" applyNumberFormat="1" applyFont="1" applyFill="1" applyBorder="1" applyAlignment="1">
      <alignment vertical="center"/>
    </xf>
    <xf numFmtId="4" fontId="11" fillId="39" borderId="30" xfId="0" applyNumberFormat="1" applyFont="1" applyFill="1" applyBorder="1" applyAlignment="1">
      <alignment vertical="center"/>
    </xf>
    <xf numFmtId="4" fontId="13" fillId="39" borderId="30" xfId="0" applyNumberFormat="1" applyFont="1" applyFill="1" applyBorder="1" applyAlignment="1">
      <alignment vertical="center"/>
    </xf>
    <xf numFmtId="4" fontId="10" fillId="37" borderId="29" xfId="0" applyNumberFormat="1" applyFont="1" applyFill="1" applyBorder="1" applyAlignment="1">
      <alignment horizontal="center" vertical="center"/>
    </xf>
    <xf numFmtId="4" fontId="10" fillId="37" borderId="31" xfId="0" applyNumberFormat="1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4" fontId="12" fillId="38" borderId="31" xfId="0" applyNumberFormat="1" applyFont="1" applyFill="1" applyBorder="1" applyAlignment="1">
      <alignment horizontal="center" vertical="center" wrapText="1"/>
    </xf>
    <xf numFmtId="4" fontId="12" fillId="40" borderId="31" xfId="0" applyNumberFormat="1" applyFont="1" applyFill="1" applyBorder="1" applyAlignment="1">
      <alignment horizontal="center" vertical="center" wrapText="1"/>
    </xf>
    <xf numFmtId="4" fontId="12" fillId="40" borderId="2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33" borderId="20" xfId="48" applyFont="1" applyFill="1" applyBorder="1" applyAlignment="1">
      <alignment horizontal="center" wrapText="1"/>
      <protection/>
    </xf>
    <xf numFmtId="0" fontId="2" fillId="0" borderId="23" xfId="48" applyFont="1" applyBorder="1" applyAlignment="1">
      <alignment wrapText="1"/>
      <protection/>
    </xf>
    <xf numFmtId="0" fontId="2" fillId="0" borderId="22" xfId="48" applyFont="1" applyBorder="1" applyAlignment="1">
      <alignment wrapText="1"/>
      <protection/>
    </xf>
    <xf numFmtId="0" fontId="4" fillId="33" borderId="32" xfId="48" applyFont="1" applyFill="1" applyBorder="1" applyAlignment="1">
      <alignment horizontal="center" wrapText="1"/>
      <protection/>
    </xf>
    <xf numFmtId="0" fontId="4" fillId="33" borderId="0" xfId="48" applyFont="1" applyFill="1" applyBorder="1" applyAlignment="1">
      <alignment horizontal="center" wrapText="1"/>
      <protection/>
    </xf>
    <xf numFmtId="0" fontId="2" fillId="0" borderId="0" xfId="48" applyFont="1" applyBorder="1" applyAlignment="1">
      <alignment horizontal="center" wrapText="1"/>
      <protection/>
    </xf>
    <xf numFmtId="0" fontId="2" fillId="0" borderId="25" xfId="48" applyFont="1" applyBorder="1" applyAlignment="1">
      <alignment horizontal="center" wrapText="1"/>
      <protection/>
    </xf>
    <xf numFmtId="0" fontId="5" fillId="33" borderId="19" xfId="48" applyFont="1" applyFill="1" applyBorder="1" applyAlignment="1">
      <alignment horizontal="left" vertical="center" wrapText="1"/>
      <protection/>
    </xf>
    <xf numFmtId="0" fontId="5" fillId="33" borderId="33" xfId="48" applyFont="1" applyFill="1" applyBorder="1" applyAlignment="1">
      <alignment horizontal="left" vertical="center" wrapText="1"/>
      <protection/>
    </xf>
    <xf numFmtId="0" fontId="5" fillId="33" borderId="16" xfId="48" applyFont="1" applyFill="1" applyBorder="1" applyAlignment="1">
      <alignment horizontal="left" vertical="center" wrapText="1"/>
      <protection/>
    </xf>
    <xf numFmtId="4" fontId="47" fillId="0" borderId="24" xfId="48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75" zoomScaleNormal="75" zoomScalePageLayoutView="0" workbookViewId="0" topLeftCell="A1">
      <selection activeCell="C54" sqref="C54"/>
    </sheetView>
  </sheetViews>
  <sheetFormatPr defaultColWidth="9.140625" defaultRowHeight="15"/>
  <cols>
    <col min="1" max="1" width="5.7109375" style="6" bestFit="1" customWidth="1"/>
    <col min="2" max="2" width="35.57421875" style="6" bestFit="1" customWidth="1"/>
    <col min="3" max="3" width="97.00390625" style="6" customWidth="1"/>
    <col min="4" max="4" width="5.421875" style="30" customWidth="1"/>
    <col min="5" max="5" width="10.7109375" style="30" bestFit="1" customWidth="1"/>
    <col min="6" max="6" width="6.421875" style="30" customWidth="1"/>
    <col min="7" max="7" width="12.421875" style="30" bestFit="1" customWidth="1"/>
    <col min="8" max="8" width="14.7109375" style="30" customWidth="1"/>
    <col min="9" max="9" width="13.8515625" style="30" bestFit="1" customWidth="1"/>
    <col min="10" max="10" width="13.421875" style="30" bestFit="1" customWidth="1"/>
    <col min="11" max="11" width="8.00390625" style="6" customWidth="1"/>
    <col min="12" max="12" width="11.00390625" style="69" bestFit="1" customWidth="1"/>
    <col min="13" max="16384" width="9.140625" style="6" customWidth="1"/>
  </cols>
  <sheetData>
    <row r="1" spans="1:13" ht="12.75">
      <c r="A1" s="70" t="s">
        <v>170</v>
      </c>
      <c r="B1" s="71"/>
      <c r="C1" s="71"/>
      <c r="D1" s="71"/>
      <c r="E1" s="71"/>
      <c r="F1" s="71"/>
      <c r="G1" s="71"/>
      <c r="H1" s="71"/>
      <c r="I1" s="71"/>
      <c r="J1" s="72"/>
      <c r="K1" s="11"/>
      <c r="L1" s="11"/>
      <c r="M1" s="11"/>
    </row>
    <row r="2" spans="1:13" ht="12.75">
      <c r="A2" s="73" t="s">
        <v>0</v>
      </c>
      <c r="B2" s="74"/>
      <c r="C2" s="75"/>
      <c r="D2" s="75"/>
      <c r="E2" s="75"/>
      <c r="F2" s="75"/>
      <c r="G2" s="75"/>
      <c r="H2" s="75"/>
      <c r="I2" s="75"/>
      <c r="J2" s="76"/>
      <c r="K2" s="11"/>
      <c r="L2" s="11"/>
      <c r="M2" s="11"/>
    </row>
    <row r="3" spans="1:13" ht="13.5" thickBot="1">
      <c r="A3" s="23">
        <v>1</v>
      </c>
      <c r="B3" s="2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5">
        <v>9</v>
      </c>
      <c r="J3" s="24">
        <v>10</v>
      </c>
      <c r="K3" s="52">
        <v>11</v>
      </c>
      <c r="L3" s="65">
        <v>12</v>
      </c>
      <c r="M3" s="53">
        <v>13</v>
      </c>
    </row>
    <row r="4" spans="1:13" ht="25.5">
      <c r="A4" s="8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9" t="s">
        <v>8</v>
      </c>
      <c r="I4" s="10" t="s">
        <v>9</v>
      </c>
      <c r="J4" s="11" t="s">
        <v>10</v>
      </c>
      <c r="K4" s="54" t="s">
        <v>154</v>
      </c>
      <c r="L4" s="55" t="s">
        <v>155</v>
      </c>
      <c r="M4" s="54" t="s">
        <v>156</v>
      </c>
    </row>
    <row r="5" spans="1:13" ht="12.75">
      <c r="A5" s="25"/>
      <c r="B5" s="12" t="s">
        <v>11</v>
      </c>
      <c r="C5" s="13"/>
      <c r="D5" s="13"/>
      <c r="E5" s="13"/>
      <c r="F5" s="13"/>
      <c r="G5" s="35"/>
      <c r="H5" s="35"/>
      <c r="I5" s="36"/>
      <c r="J5" s="37"/>
      <c r="K5" s="56"/>
      <c r="L5" s="66"/>
      <c r="M5" s="57"/>
    </row>
    <row r="6" spans="1:13" ht="12.75">
      <c r="A6" s="26" t="s">
        <v>12</v>
      </c>
      <c r="B6" s="12" t="s">
        <v>13</v>
      </c>
      <c r="C6" s="13"/>
      <c r="D6" s="13"/>
      <c r="E6" s="13"/>
      <c r="F6" s="13"/>
      <c r="G6" s="35"/>
      <c r="H6" s="35"/>
      <c r="I6" s="36"/>
      <c r="J6" s="37"/>
      <c r="K6" s="56"/>
      <c r="L6" s="66"/>
      <c r="M6" s="57"/>
    </row>
    <row r="7" spans="1:13" ht="12.75">
      <c r="A7" s="26" t="s">
        <v>14</v>
      </c>
      <c r="B7" s="14" t="s">
        <v>15</v>
      </c>
      <c r="C7" s="15" t="s">
        <v>131</v>
      </c>
      <c r="D7" s="16">
        <v>1</v>
      </c>
      <c r="E7" s="16" t="s">
        <v>16</v>
      </c>
      <c r="F7" s="16">
        <v>1</v>
      </c>
      <c r="G7" s="38">
        <v>5520</v>
      </c>
      <c r="H7" s="38">
        <f>G7*F7*D7</f>
        <v>5520</v>
      </c>
      <c r="I7" s="36"/>
      <c r="J7" s="80">
        <f>H7/2</f>
        <v>2760</v>
      </c>
      <c r="K7" s="58"/>
      <c r="L7" s="66" t="s">
        <v>157</v>
      </c>
      <c r="M7" s="57" t="s">
        <v>158</v>
      </c>
    </row>
    <row r="8" spans="1:13" ht="12.75">
      <c r="A8" s="26" t="s">
        <v>17</v>
      </c>
      <c r="B8" s="15" t="s">
        <v>18</v>
      </c>
      <c r="C8" s="15" t="s">
        <v>19</v>
      </c>
      <c r="D8" s="16">
        <v>100</v>
      </c>
      <c r="E8" s="16" t="s">
        <v>20</v>
      </c>
      <c r="F8" s="16">
        <v>1</v>
      </c>
      <c r="G8" s="38">
        <v>28</v>
      </c>
      <c r="H8" s="38">
        <f aca="true" t="shared" si="0" ref="H8:H14">G8*F8*D8</f>
        <v>2800</v>
      </c>
      <c r="I8" s="36"/>
      <c r="J8" s="39">
        <f aca="true" t="shared" si="1" ref="J7:J13">H8</f>
        <v>2800</v>
      </c>
      <c r="K8" s="56"/>
      <c r="L8" s="66" t="s">
        <v>157</v>
      </c>
      <c r="M8" s="57" t="s">
        <v>158</v>
      </c>
    </row>
    <row r="9" spans="1:13" ht="12.75">
      <c r="A9" s="26" t="s">
        <v>21</v>
      </c>
      <c r="B9" s="14" t="s">
        <v>22</v>
      </c>
      <c r="C9" s="15" t="s">
        <v>23</v>
      </c>
      <c r="D9" s="16">
        <v>3000</v>
      </c>
      <c r="E9" s="16" t="s">
        <v>20</v>
      </c>
      <c r="F9" s="16">
        <v>1</v>
      </c>
      <c r="G9" s="38">
        <v>1</v>
      </c>
      <c r="H9" s="38">
        <f t="shared" si="0"/>
        <v>3000</v>
      </c>
      <c r="I9" s="36"/>
      <c r="J9" s="39">
        <f t="shared" si="1"/>
        <v>3000</v>
      </c>
      <c r="K9" s="56"/>
      <c r="L9" s="66" t="s">
        <v>157</v>
      </c>
      <c r="M9" s="57" t="s">
        <v>158</v>
      </c>
    </row>
    <row r="10" spans="1:13" ht="12.75">
      <c r="A10" s="26" t="s">
        <v>24</v>
      </c>
      <c r="B10" s="14" t="s">
        <v>25</v>
      </c>
      <c r="C10" s="15" t="s">
        <v>26</v>
      </c>
      <c r="D10" s="16">
        <v>1</v>
      </c>
      <c r="E10" s="16" t="s">
        <v>16</v>
      </c>
      <c r="F10" s="16">
        <v>1</v>
      </c>
      <c r="G10" s="38">
        <v>5750</v>
      </c>
      <c r="H10" s="38">
        <f t="shared" si="0"/>
        <v>5750</v>
      </c>
      <c r="I10" s="36"/>
      <c r="J10" s="39">
        <f t="shared" si="1"/>
        <v>5750</v>
      </c>
      <c r="K10" s="58"/>
      <c r="L10" s="66" t="s">
        <v>157</v>
      </c>
      <c r="M10" s="57" t="s">
        <v>158</v>
      </c>
    </row>
    <row r="11" spans="1:13" ht="12.75">
      <c r="A11" s="26" t="s">
        <v>27</v>
      </c>
      <c r="B11" s="14" t="s">
        <v>28</v>
      </c>
      <c r="C11" s="15" t="s">
        <v>29</v>
      </c>
      <c r="D11" s="16">
        <v>1</v>
      </c>
      <c r="E11" s="16" t="s">
        <v>16</v>
      </c>
      <c r="F11" s="16">
        <v>1</v>
      </c>
      <c r="G11" s="38">
        <v>10350</v>
      </c>
      <c r="H11" s="38">
        <f t="shared" si="0"/>
        <v>10350</v>
      </c>
      <c r="I11" s="36"/>
      <c r="J11" s="80">
        <f>H11*0.4</f>
        <v>4140</v>
      </c>
      <c r="K11" s="58"/>
      <c r="L11" s="66" t="s">
        <v>157</v>
      </c>
      <c r="M11" s="57" t="s">
        <v>158</v>
      </c>
    </row>
    <row r="12" spans="1:13" ht="12.75">
      <c r="A12" s="26" t="s">
        <v>30</v>
      </c>
      <c r="B12" s="14" t="s">
        <v>31</v>
      </c>
      <c r="C12" s="15" t="s">
        <v>32</v>
      </c>
      <c r="D12" s="16">
        <v>200</v>
      </c>
      <c r="E12" s="16" t="s">
        <v>20</v>
      </c>
      <c r="F12" s="16">
        <v>1</v>
      </c>
      <c r="G12" s="38">
        <v>5</v>
      </c>
      <c r="H12" s="38">
        <f t="shared" si="0"/>
        <v>1000</v>
      </c>
      <c r="I12" s="36"/>
      <c r="J12" s="39">
        <f t="shared" si="1"/>
        <v>1000</v>
      </c>
      <c r="K12" s="58"/>
      <c r="L12" s="66" t="s">
        <v>157</v>
      </c>
      <c r="M12" s="57" t="s">
        <v>158</v>
      </c>
    </row>
    <row r="13" spans="1:13" ht="12.75">
      <c r="A13" s="26" t="s">
        <v>33</v>
      </c>
      <c r="B13" s="14" t="s">
        <v>34</v>
      </c>
      <c r="C13" s="15" t="s">
        <v>35</v>
      </c>
      <c r="D13" s="16">
        <v>10</v>
      </c>
      <c r="E13" s="16" t="s">
        <v>5</v>
      </c>
      <c r="F13" s="16">
        <v>1</v>
      </c>
      <c r="G13" s="38">
        <v>287</v>
      </c>
      <c r="H13" s="38">
        <f t="shared" si="0"/>
        <v>2870</v>
      </c>
      <c r="I13" s="36"/>
      <c r="J13" s="39">
        <f t="shared" si="1"/>
        <v>2870</v>
      </c>
      <c r="K13" s="56"/>
      <c r="L13" s="66" t="s">
        <v>157</v>
      </c>
      <c r="M13" s="57" t="s">
        <v>158</v>
      </c>
    </row>
    <row r="14" spans="1:13" ht="12.75">
      <c r="A14" s="26" t="s">
        <v>36</v>
      </c>
      <c r="B14" s="14" t="s">
        <v>37</v>
      </c>
      <c r="C14" s="15" t="s">
        <v>38</v>
      </c>
      <c r="D14" s="16">
        <v>10</v>
      </c>
      <c r="E14" s="16" t="s">
        <v>20</v>
      </c>
      <c r="F14" s="16">
        <v>1</v>
      </c>
      <c r="G14" s="38">
        <v>287</v>
      </c>
      <c r="H14" s="38">
        <f t="shared" si="0"/>
        <v>2870</v>
      </c>
      <c r="I14" s="36"/>
      <c r="J14" s="39">
        <f>H14</f>
        <v>2870</v>
      </c>
      <c r="K14" s="56"/>
      <c r="L14" s="66" t="s">
        <v>157</v>
      </c>
      <c r="M14" s="57" t="s">
        <v>158</v>
      </c>
    </row>
    <row r="15" spans="1:13" ht="12.75">
      <c r="A15" s="25"/>
      <c r="B15" s="17"/>
      <c r="C15" s="18" t="s">
        <v>39</v>
      </c>
      <c r="D15" s="35"/>
      <c r="E15" s="35"/>
      <c r="F15" s="35"/>
      <c r="G15" s="35"/>
      <c r="H15" s="35"/>
      <c r="I15" s="40">
        <f>SUM(H7:H14)</f>
        <v>34160</v>
      </c>
      <c r="J15" s="37"/>
      <c r="K15" s="58"/>
      <c r="L15" s="66"/>
      <c r="M15" s="57"/>
    </row>
    <row r="16" spans="1:13" ht="12.75">
      <c r="A16" s="26" t="s">
        <v>40</v>
      </c>
      <c r="B16" s="51" t="s">
        <v>41</v>
      </c>
      <c r="C16" s="13"/>
      <c r="D16" s="13"/>
      <c r="E16" s="13"/>
      <c r="F16" s="13"/>
      <c r="G16" s="35"/>
      <c r="H16" s="35"/>
      <c r="I16" s="36"/>
      <c r="J16" s="37"/>
      <c r="K16" s="58"/>
      <c r="L16" s="66"/>
      <c r="M16" s="57"/>
    </row>
    <row r="17" spans="1:13" ht="12.75">
      <c r="A17" s="26" t="s">
        <v>42</v>
      </c>
      <c r="B17" s="14" t="s">
        <v>43</v>
      </c>
      <c r="C17" s="15" t="s">
        <v>44</v>
      </c>
      <c r="D17" s="16">
        <v>400</v>
      </c>
      <c r="E17" s="16" t="s">
        <v>5</v>
      </c>
      <c r="F17" s="16">
        <v>1</v>
      </c>
      <c r="G17" s="38">
        <v>24</v>
      </c>
      <c r="H17" s="38">
        <f>G17*F17*D17</f>
        <v>9600</v>
      </c>
      <c r="I17" s="41"/>
      <c r="J17" s="39">
        <f aca="true" t="shared" si="2" ref="J17:J24">H17</f>
        <v>9600</v>
      </c>
      <c r="K17" s="58"/>
      <c r="L17" s="67" t="s">
        <v>157</v>
      </c>
      <c r="M17" s="59" t="s">
        <v>158</v>
      </c>
    </row>
    <row r="18" spans="1:13" ht="12.75">
      <c r="A18" s="26" t="s">
        <v>45</v>
      </c>
      <c r="B18" s="14" t="s">
        <v>46</v>
      </c>
      <c r="C18" s="15" t="s">
        <v>47</v>
      </c>
      <c r="D18" s="16">
        <v>400</v>
      </c>
      <c r="E18" s="16" t="s">
        <v>5</v>
      </c>
      <c r="F18" s="16">
        <v>1</v>
      </c>
      <c r="G18" s="38">
        <v>24</v>
      </c>
      <c r="H18" s="38">
        <f aca="true" t="shared" si="3" ref="H18:H24">G18*F18*D18</f>
        <v>9600</v>
      </c>
      <c r="I18" s="41"/>
      <c r="J18" s="39">
        <f t="shared" si="2"/>
        <v>9600</v>
      </c>
      <c r="K18" s="58"/>
      <c r="L18" s="68" t="s">
        <v>157</v>
      </c>
      <c r="M18" s="60" t="s">
        <v>158</v>
      </c>
    </row>
    <row r="19" spans="1:13" ht="12.75">
      <c r="A19" s="26" t="s">
        <v>48</v>
      </c>
      <c r="B19" s="14" t="s">
        <v>49</v>
      </c>
      <c r="C19" s="15" t="s">
        <v>50</v>
      </c>
      <c r="D19" s="16">
        <v>200</v>
      </c>
      <c r="E19" s="16" t="s">
        <v>5</v>
      </c>
      <c r="F19" s="16">
        <v>1</v>
      </c>
      <c r="G19" s="38">
        <v>14</v>
      </c>
      <c r="H19" s="38">
        <f t="shared" si="3"/>
        <v>2800</v>
      </c>
      <c r="I19" s="41"/>
      <c r="J19" s="39">
        <f t="shared" si="2"/>
        <v>2800</v>
      </c>
      <c r="K19" s="58"/>
      <c r="L19" s="68" t="s">
        <v>157</v>
      </c>
      <c r="M19" s="60" t="s">
        <v>158</v>
      </c>
    </row>
    <row r="20" spans="1:13" ht="12.75">
      <c r="A20" s="26" t="s">
        <v>51</v>
      </c>
      <c r="B20" s="14" t="s">
        <v>52</v>
      </c>
      <c r="C20" s="15" t="s">
        <v>53</v>
      </c>
      <c r="D20" s="16">
        <v>400</v>
      </c>
      <c r="E20" s="16" t="s">
        <v>5</v>
      </c>
      <c r="F20" s="16">
        <v>1</v>
      </c>
      <c r="G20" s="38">
        <v>6</v>
      </c>
      <c r="H20" s="38">
        <f t="shared" si="3"/>
        <v>2400</v>
      </c>
      <c r="I20" s="41"/>
      <c r="J20" s="39">
        <f t="shared" si="2"/>
        <v>2400</v>
      </c>
      <c r="K20" s="58"/>
      <c r="L20" s="68" t="s">
        <v>157</v>
      </c>
      <c r="M20" s="60" t="s">
        <v>158</v>
      </c>
    </row>
    <row r="21" spans="1:13" ht="12.75">
      <c r="A21" s="26" t="s">
        <v>54</v>
      </c>
      <c r="B21" s="14" t="s">
        <v>55</v>
      </c>
      <c r="C21" s="15" t="s">
        <v>56</v>
      </c>
      <c r="D21" s="16">
        <v>400</v>
      </c>
      <c r="E21" s="16" t="s">
        <v>57</v>
      </c>
      <c r="F21" s="16">
        <v>1</v>
      </c>
      <c r="G21" s="38">
        <v>60</v>
      </c>
      <c r="H21" s="38">
        <f t="shared" si="3"/>
        <v>24000</v>
      </c>
      <c r="I21" s="41"/>
      <c r="J21" s="80">
        <v>12000</v>
      </c>
      <c r="K21" s="58"/>
      <c r="L21" s="68" t="s">
        <v>157</v>
      </c>
      <c r="M21" s="60" t="s">
        <v>158</v>
      </c>
    </row>
    <row r="22" spans="1:13" ht="12.75">
      <c r="A22" s="26" t="s">
        <v>58</v>
      </c>
      <c r="B22" s="14" t="s">
        <v>59</v>
      </c>
      <c r="C22" s="15" t="s">
        <v>60</v>
      </c>
      <c r="D22" s="16">
        <v>400</v>
      </c>
      <c r="E22" s="16" t="s">
        <v>5</v>
      </c>
      <c r="F22" s="16">
        <v>1</v>
      </c>
      <c r="G22" s="38">
        <v>6</v>
      </c>
      <c r="H22" s="38">
        <f t="shared" si="3"/>
        <v>2400</v>
      </c>
      <c r="I22" s="41"/>
      <c r="J22" s="39">
        <f t="shared" si="2"/>
        <v>2400</v>
      </c>
      <c r="K22" s="58"/>
      <c r="L22" s="66" t="s">
        <v>157</v>
      </c>
      <c r="M22" s="57" t="s">
        <v>158</v>
      </c>
    </row>
    <row r="23" spans="1:13" ht="12.75">
      <c r="A23" s="26" t="s">
        <v>61</v>
      </c>
      <c r="B23" s="14" t="s">
        <v>62</v>
      </c>
      <c r="C23" s="15" t="s">
        <v>63</v>
      </c>
      <c r="D23" s="16">
        <v>16</v>
      </c>
      <c r="E23" s="16" t="s">
        <v>5</v>
      </c>
      <c r="F23" s="16">
        <v>1</v>
      </c>
      <c r="G23" s="38">
        <v>42</v>
      </c>
      <c r="H23" s="38">
        <f t="shared" si="3"/>
        <v>672</v>
      </c>
      <c r="I23" s="41"/>
      <c r="J23" s="39">
        <f t="shared" si="2"/>
        <v>672</v>
      </c>
      <c r="K23" s="58"/>
      <c r="L23" s="66" t="s">
        <v>157</v>
      </c>
      <c r="M23" s="57" t="s">
        <v>158</v>
      </c>
    </row>
    <row r="24" spans="1:13" ht="12.75">
      <c r="A24" s="26" t="s">
        <v>64</v>
      </c>
      <c r="B24" s="14" t="s">
        <v>65</v>
      </c>
      <c r="C24" s="15" t="s">
        <v>66</v>
      </c>
      <c r="D24" s="16">
        <v>16</v>
      </c>
      <c r="E24" s="16" t="s">
        <v>5</v>
      </c>
      <c r="F24" s="16">
        <v>1</v>
      </c>
      <c r="G24" s="38">
        <v>42</v>
      </c>
      <c r="H24" s="38">
        <f t="shared" si="3"/>
        <v>672</v>
      </c>
      <c r="I24" s="41"/>
      <c r="J24" s="39">
        <f t="shared" si="2"/>
        <v>672</v>
      </c>
      <c r="K24" s="58"/>
      <c r="L24" s="66" t="s">
        <v>157</v>
      </c>
      <c r="M24" s="57" t="s">
        <v>158</v>
      </c>
    </row>
    <row r="25" spans="1:13" ht="12.75">
      <c r="A25" s="25"/>
      <c r="B25" s="17"/>
      <c r="C25" s="18" t="s">
        <v>39</v>
      </c>
      <c r="D25" s="35"/>
      <c r="E25" s="35"/>
      <c r="F25" s="35"/>
      <c r="G25" s="35"/>
      <c r="H25" s="35"/>
      <c r="I25" s="40">
        <f>H17+H18+H19+H20+H21+H22+H23+H24</f>
        <v>52144</v>
      </c>
      <c r="J25" s="37"/>
      <c r="K25" s="58"/>
      <c r="L25" s="67"/>
      <c r="M25" s="59"/>
    </row>
    <row r="26" spans="1:13" ht="12.75">
      <c r="A26" s="26" t="s">
        <v>67</v>
      </c>
      <c r="B26" s="12" t="s">
        <v>68</v>
      </c>
      <c r="C26" s="13"/>
      <c r="D26" s="13"/>
      <c r="E26" s="13"/>
      <c r="F26" s="13"/>
      <c r="G26" s="42"/>
      <c r="H26" s="35"/>
      <c r="I26" s="36"/>
      <c r="J26" s="37"/>
      <c r="K26" s="58"/>
      <c r="L26" s="68" t="s">
        <v>157</v>
      </c>
      <c r="M26" s="60" t="s">
        <v>158</v>
      </c>
    </row>
    <row r="27" spans="1:13" ht="12.75">
      <c r="A27" s="26" t="s">
        <v>69</v>
      </c>
      <c r="B27" s="14" t="s">
        <v>70</v>
      </c>
      <c r="C27" s="15" t="s">
        <v>71</v>
      </c>
      <c r="D27" s="16">
        <v>1</v>
      </c>
      <c r="E27" s="16" t="s">
        <v>5</v>
      </c>
      <c r="F27" s="16">
        <v>1</v>
      </c>
      <c r="G27" s="38">
        <v>4025</v>
      </c>
      <c r="H27" s="38">
        <f>G27*F27*D27</f>
        <v>4025</v>
      </c>
      <c r="I27" s="36"/>
      <c r="J27" s="39">
        <f>H27</f>
        <v>4025</v>
      </c>
      <c r="K27" s="58"/>
      <c r="L27" s="68" t="s">
        <v>157</v>
      </c>
      <c r="M27" s="60" t="s">
        <v>158</v>
      </c>
    </row>
    <row r="28" spans="1:13" ht="12.75">
      <c r="A28" s="26" t="s">
        <v>72</v>
      </c>
      <c r="B28" s="14" t="s">
        <v>73</v>
      </c>
      <c r="C28" s="15" t="s">
        <v>74</v>
      </c>
      <c r="D28" s="16">
        <v>1</v>
      </c>
      <c r="E28" s="16" t="s">
        <v>5</v>
      </c>
      <c r="F28" s="16">
        <v>1</v>
      </c>
      <c r="G28" s="38">
        <v>4025</v>
      </c>
      <c r="H28" s="38">
        <f>G28*F28*D28</f>
        <v>4025</v>
      </c>
      <c r="I28" s="36"/>
      <c r="J28" s="39">
        <f>H28</f>
        <v>4025</v>
      </c>
      <c r="K28" s="58"/>
      <c r="L28" s="68" t="s">
        <v>157</v>
      </c>
      <c r="M28" s="60" t="s">
        <v>158</v>
      </c>
    </row>
    <row r="29" spans="1:13" ht="12.75">
      <c r="A29" s="26" t="s">
        <v>75</v>
      </c>
      <c r="B29" s="14" t="s">
        <v>76</v>
      </c>
      <c r="C29" s="15" t="s">
        <v>77</v>
      </c>
      <c r="D29" s="16">
        <v>1</v>
      </c>
      <c r="E29" s="16" t="s">
        <v>78</v>
      </c>
      <c r="F29" s="16">
        <v>12</v>
      </c>
      <c r="G29" s="38">
        <v>2000</v>
      </c>
      <c r="H29" s="38">
        <f>G29*F29*D29</f>
        <v>24000</v>
      </c>
      <c r="I29" s="41"/>
      <c r="J29" s="80">
        <f>H29*0.2</f>
        <v>4800</v>
      </c>
      <c r="K29" s="58"/>
      <c r="L29" s="68" t="s">
        <v>157</v>
      </c>
      <c r="M29" s="60" t="s">
        <v>158</v>
      </c>
    </row>
    <row r="30" spans="1:13" ht="12.75">
      <c r="A30" s="26" t="s">
        <v>79</v>
      </c>
      <c r="B30" s="14" t="s">
        <v>80</v>
      </c>
      <c r="C30" s="15" t="s">
        <v>81</v>
      </c>
      <c r="D30" s="16">
        <v>1</v>
      </c>
      <c r="E30" s="16" t="s">
        <v>78</v>
      </c>
      <c r="F30" s="16">
        <v>1</v>
      </c>
      <c r="G30" s="38">
        <v>2300</v>
      </c>
      <c r="H30" s="38">
        <f>G30*F30*D30</f>
        <v>2300</v>
      </c>
      <c r="I30" s="41"/>
      <c r="J30" s="39">
        <f>H30</f>
        <v>2300</v>
      </c>
      <c r="K30" s="56"/>
      <c r="L30" s="66" t="s">
        <v>157</v>
      </c>
      <c r="M30" s="57" t="s">
        <v>158</v>
      </c>
    </row>
    <row r="31" spans="1:13" ht="12.75">
      <c r="A31" s="25"/>
      <c r="B31" s="17"/>
      <c r="C31" s="18" t="s">
        <v>39</v>
      </c>
      <c r="D31" s="35"/>
      <c r="E31" s="35"/>
      <c r="F31" s="35"/>
      <c r="G31" s="35"/>
      <c r="H31" s="35"/>
      <c r="I31" s="40">
        <f>SUM(H27:H30)</f>
        <v>34350</v>
      </c>
      <c r="J31" s="37"/>
      <c r="K31" s="56"/>
      <c r="L31" s="67"/>
      <c r="M31" s="59"/>
    </row>
    <row r="32" spans="1:13" ht="12.75">
      <c r="A32" s="26" t="s">
        <v>82</v>
      </c>
      <c r="B32" s="12" t="s">
        <v>83</v>
      </c>
      <c r="C32" s="13"/>
      <c r="D32" s="13"/>
      <c r="E32" s="13"/>
      <c r="F32" s="13"/>
      <c r="G32" s="42"/>
      <c r="H32" s="35"/>
      <c r="I32" s="36"/>
      <c r="J32" s="37"/>
      <c r="K32" s="61"/>
      <c r="L32" s="68"/>
      <c r="M32" s="60"/>
    </row>
    <row r="33" spans="1:13" ht="12.75">
      <c r="A33" s="26" t="s">
        <v>84</v>
      </c>
      <c r="B33" s="14" t="s">
        <v>85</v>
      </c>
      <c r="C33" s="15" t="s">
        <v>86</v>
      </c>
      <c r="D33" s="16">
        <v>50</v>
      </c>
      <c r="E33" s="16" t="s">
        <v>5</v>
      </c>
      <c r="F33" s="16">
        <v>1</v>
      </c>
      <c r="G33" s="38">
        <v>114</v>
      </c>
      <c r="H33" s="38">
        <f>G33*D33*F33</f>
        <v>5700</v>
      </c>
      <c r="I33" s="41"/>
      <c r="J33" s="39">
        <f aca="true" t="shared" si="4" ref="J33:J40">H33</f>
        <v>5700</v>
      </c>
      <c r="K33" s="58"/>
      <c r="L33" s="68" t="s">
        <v>157</v>
      </c>
      <c r="M33" s="60" t="s">
        <v>158</v>
      </c>
    </row>
    <row r="34" spans="1:13" ht="12.75">
      <c r="A34" s="26" t="s">
        <v>87</v>
      </c>
      <c r="B34" s="14" t="s">
        <v>88</v>
      </c>
      <c r="C34" s="15" t="s">
        <v>89</v>
      </c>
      <c r="D34" s="16">
        <v>50</v>
      </c>
      <c r="E34" s="16" t="s">
        <v>5</v>
      </c>
      <c r="F34" s="16">
        <v>1</v>
      </c>
      <c r="G34" s="38">
        <v>36</v>
      </c>
      <c r="H34" s="38">
        <f aca="true" t="shared" si="5" ref="H34:H44">G34*D34*F34</f>
        <v>1800</v>
      </c>
      <c r="I34" s="41"/>
      <c r="J34" s="39">
        <f t="shared" si="4"/>
        <v>1800</v>
      </c>
      <c r="K34" s="58"/>
      <c r="L34" s="68" t="s">
        <v>157</v>
      </c>
      <c r="M34" s="60" t="s">
        <v>158</v>
      </c>
    </row>
    <row r="35" spans="1:13" ht="12.75">
      <c r="A35" s="26" t="s">
        <v>90</v>
      </c>
      <c r="B35" s="14" t="s">
        <v>91</v>
      </c>
      <c r="C35" s="15" t="s">
        <v>92</v>
      </c>
      <c r="D35" s="16">
        <v>10</v>
      </c>
      <c r="E35" s="16" t="s">
        <v>5</v>
      </c>
      <c r="F35" s="16">
        <v>1</v>
      </c>
      <c r="G35" s="38">
        <v>12</v>
      </c>
      <c r="H35" s="38">
        <f t="shared" si="5"/>
        <v>120</v>
      </c>
      <c r="I35" s="41"/>
      <c r="J35" s="80">
        <v>0</v>
      </c>
      <c r="K35" s="58"/>
      <c r="L35" s="68" t="s">
        <v>157</v>
      </c>
      <c r="M35" s="60" t="s">
        <v>158</v>
      </c>
    </row>
    <row r="36" spans="1:13" ht="12.75">
      <c r="A36" s="26" t="s">
        <v>93</v>
      </c>
      <c r="B36" s="14" t="s">
        <v>132</v>
      </c>
      <c r="C36" s="15" t="s">
        <v>153</v>
      </c>
      <c r="D36" s="16">
        <v>200</v>
      </c>
      <c r="E36" s="16" t="s">
        <v>5</v>
      </c>
      <c r="F36" s="16">
        <v>1</v>
      </c>
      <c r="G36" s="38">
        <v>70</v>
      </c>
      <c r="H36" s="38">
        <f t="shared" si="5"/>
        <v>14000</v>
      </c>
      <c r="I36" s="41"/>
      <c r="J36" s="39">
        <f t="shared" si="4"/>
        <v>14000</v>
      </c>
      <c r="K36" s="58"/>
      <c r="L36" s="68" t="s">
        <v>157</v>
      </c>
      <c r="M36" s="60" t="s">
        <v>158</v>
      </c>
    </row>
    <row r="37" spans="1:13" ht="12.75">
      <c r="A37" s="26" t="s">
        <v>94</v>
      </c>
      <c r="B37" s="14" t="s">
        <v>96</v>
      </c>
      <c r="C37" s="15" t="s">
        <v>97</v>
      </c>
      <c r="D37" s="16">
        <v>5</v>
      </c>
      <c r="E37" s="16" t="s">
        <v>5</v>
      </c>
      <c r="F37" s="16">
        <v>1</v>
      </c>
      <c r="G37" s="38">
        <v>18</v>
      </c>
      <c r="H37" s="38">
        <f t="shared" si="5"/>
        <v>90</v>
      </c>
      <c r="I37" s="41"/>
      <c r="J37" s="80">
        <v>0</v>
      </c>
      <c r="K37" s="58"/>
      <c r="L37" s="68" t="s">
        <v>157</v>
      </c>
      <c r="M37" s="60" t="s">
        <v>158</v>
      </c>
    </row>
    <row r="38" spans="1:13" ht="12.75">
      <c r="A38" s="26" t="s">
        <v>95</v>
      </c>
      <c r="B38" s="14" t="s">
        <v>99</v>
      </c>
      <c r="C38" s="15" t="s">
        <v>100</v>
      </c>
      <c r="D38" s="16">
        <v>2</v>
      </c>
      <c r="E38" s="16" t="s">
        <v>5</v>
      </c>
      <c r="F38" s="16">
        <v>1</v>
      </c>
      <c r="G38" s="38">
        <v>180</v>
      </c>
      <c r="H38" s="38">
        <f t="shared" si="5"/>
        <v>360</v>
      </c>
      <c r="I38" s="41"/>
      <c r="J38" s="39">
        <f t="shared" si="4"/>
        <v>360</v>
      </c>
      <c r="K38" s="58"/>
      <c r="L38" s="68" t="s">
        <v>157</v>
      </c>
      <c r="M38" s="60" t="s">
        <v>158</v>
      </c>
    </row>
    <row r="39" spans="1:13" ht="12.75">
      <c r="A39" s="26" t="s">
        <v>98</v>
      </c>
      <c r="B39" s="14" t="s">
        <v>102</v>
      </c>
      <c r="C39" s="15" t="s">
        <v>103</v>
      </c>
      <c r="D39" s="16">
        <v>40</v>
      </c>
      <c r="E39" s="16" t="s">
        <v>5</v>
      </c>
      <c r="F39" s="16">
        <v>1</v>
      </c>
      <c r="G39" s="38">
        <v>36</v>
      </c>
      <c r="H39" s="38">
        <f t="shared" si="5"/>
        <v>1440</v>
      </c>
      <c r="I39" s="41"/>
      <c r="J39" s="80">
        <v>0</v>
      </c>
      <c r="K39" s="58"/>
      <c r="L39" s="67" t="s">
        <v>157</v>
      </c>
      <c r="M39" s="59" t="s">
        <v>158</v>
      </c>
    </row>
    <row r="40" spans="1:13" ht="12.75">
      <c r="A40" s="26" t="s">
        <v>101</v>
      </c>
      <c r="B40" s="14" t="s">
        <v>105</v>
      </c>
      <c r="C40" s="15" t="s">
        <v>106</v>
      </c>
      <c r="D40" s="16">
        <v>4</v>
      </c>
      <c r="E40" s="16" t="s">
        <v>5</v>
      </c>
      <c r="F40" s="16">
        <v>1</v>
      </c>
      <c r="G40" s="38">
        <v>36</v>
      </c>
      <c r="H40" s="38">
        <f t="shared" si="5"/>
        <v>144</v>
      </c>
      <c r="I40" s="41"/>
      <c r="J40" s="80">
        <v>0</v>
      </c>
      <c r="K40" s="56"/>
      <c r="L40" s="68" t="s">
        <v>157</v>
      </c>
      <c r="M40" s="60" t="s">
        <v>158</v>
      </c>
    </row>
    <row r="41" spans="1:13" ht="12.75">
      <c r="A41" s="26" t="s">
        <v>104</v>
      </c>
      <c r="B41" s="14" t="s">
        <v>108</v>
      </c>
      <c r="C41" s="15" t="s">
        <v>129</v>
      </c>
      <c r="D41" s="16">
        <v>4</v>
      </c>
      <c r="E41" s="16" t="s">
        <v>5</v>
      </c>
      <c r="F41" s="16">
        <v>1</v>
      </c>
      <c r="G41" s="38">
        <v>230</v>
      </c>
      <c r="H41" s="38">
        <f t="shared" si="5"/>
        <v>920</v>
      </c>
      <c r="I41" s="41"/>
      <c r="J41" s="80">
        <v>0</v>
      </c>
      <c r="K41" s="56"/>
      <c r="L41" s="68" t="s">
        <v>157</v>
      </c>
      <c r="M41" s="60" t="s">
        <v>158</v>
      </c>
    </row>
    <row r="42" spans="1:13" ht="12.75">
      <c r="A42" s="26" t="s">
        <v>144</v>
      </c>
      <c r="B42" s="14" t="s">
        <v>109</v>
      </c>
      <c r="C42" s="15" t="s">
        <v>127</v>
      </c>
      <c r="D42" s="16">
        <v>10</v>
      </c>
      <c r="E42" s="16" t="s">
        <v>5</v>
      </c>
      <c r="F42" s="16">
        <v>1</v>
      </c>
      <c r="G42" s="38">
        <v>46</v>
      </c>
      <c r="H42" s="38">
        <f t="shared" si="5"/>
        <v>460</v>
      </c>
      <c r="I42" s="41"/>
      <c r="J42" s="39">
        <f>H42</f>
        <v>460</v>
      </c>
      <c r="K42" s="58"/>
      <c r="L42" s="67" t="s">
        <v>157</v>
      </c>
      <c r="M42" s="59" t="s">
        <v>158</v>
      </c>
    </row>
    <row r="43" spans="1:13" ht="12.75">
      <c r="A43" s="26" t="s">
        <v>145</v>
      </c>
      <c r="B43" s="14" t="s">
        <v>110</v>
      </c>
      <c r="C43" s="15" t="s">
        <v>128</v>
      </c>
      <c r="D43" s="16">
        <v>10</v>
      </c>
      <c r="E43" s="16" t="s">
        <v>5</v>
      </c>
      <c r="F43" s="16">
        <v>1</v>
      </c>
      <c r="G43" s="38">
        <v>34</v>
      </c>
      <c r="H43" s="38">
        <f t="shared" si="5"/>
        <v>340</v>
      </c>
      <c r="I43" s="41"/>
      <c r="J43" s="39">
        <f>H43</f>
        <v>340</v>
      </c>
      <c r="K43" s="58"/>
      <c r="L43" s="68" t="s">
        <v>157</v>
      </c>
      <c r="M43" s="60" t="s">
        <v>158</v>
      </c>
    </row>
    <row r="44" spans="1:13" ht="12.75">
      <c r="A44" s="26" t="s">
        <v>146</v>
      </c>
      <c r="B44" s="14" t="s">
        <v>111</v>
      </c>
      <c r="C44" s="15" t="s">
        <v>130</v>
      </c>
      <c r="D44" s="16">
        <v>4</v>
      </c>
      <c r="E44" s="16" t="s">
        <v>5</v>
      </c>
      <c r="F44" s="16">
        <v>1</v>
      </c>
      <c r="G44" s="38">
        <v>345</v>
      </c>
      <c r="H44" s="38">
        <f t="shared" si="5"/>
        <v>1380</v>
      </c>
      <c r="I44" s="41"/>
      <c r="J44" s="39">
        <f>H44</f>
        <v>1380</v>
      </c>
      <c r="K44" s="62"/>
      <c r="L44" s="68" t="s">
        <v>157</v>
      </c>
      <c r="M44" s="60" t="s">
        <v>158</v>
      </c>
    </row>
    <row r="45" spans="1:13" ht="12.75">
      <c r="A45" s="25"/>
      <c r="B45" s="17"/>
      <c r="C45" s="18" t="s">
        <v>39</v>
      </c>
      <c r="D45" s="35"/>
      <c r="E45" s="35"/>
      <c r="F45" s="35"/>
      <c r="G45" s="35"/>
      <c r="H45" s="35"/>
      <c r="I45" s="40">
        <f>SUM(H33:H44)</f>
        <v>26754</v>
      </c>
      <c r="J45" s="37"/>
      <c r="K45" s="62"/>
      <c r="L45" s="68"/>
      <c r="M45" s="60"/>
    </row>
    <row r="46" spans="1:13" ht="12.75">
      <c r="A46" s="26" t="s">
        <v>147</v>
      </c>
      <c r="B46" s="12" t="s">
        <v>113</v>
      </c>
      <c r="C46" s="13"/>
      <c r="D46" s="13"/>
      <c r="E46" s="13"/>
      <c r="F46" s="13"/>
      <c r="G46" s="42"/>
      <c r="H46" s="35"/>
      <c r="I46" s="36"/>
      <c r="J46" s="37"/>
      <c r="K46" s="62"/>
      <c r="L46" s="68"/>
      <c r="M46" s="60"/>
    </row>
    <row r="47" spans="1:13" ht="25.5">
      <c r="A47" s="26" t="s">
        <v>107</v>
      </c>
      <c r="B47" s="14" t="s">
        <v>115</v>
      </c>
      <c r="C47" s="15" t="s">
        <v>152</v>
      </c>
      <c r="D47" s="16">
        <v>400</v>
      </c>
      <c r="E47" s="16" t="s">
        <v>118</v>
      </c>
      <c r="F47" s="16">
        <v>52</v>
      </c>
      <c r="G47" s="38">
        <v>6</v>
      </c>
      <c r="H47" s="38">
        <f>G47*F47*D47</f>
        <v>124800</v>
      </c>
      <c r="I47" s="36"/>
      <c r="J47" s="39">
        <f>H47</f>
        <v>124800</v>
      </c>
      <c r="K47" s="62"/>
      <c r="L47" s="67" t="s">
        <v>157</v>
      </c>
      <c r="M47" s="59" t="s">
        <v>158</v>
      </c>
    </row>
    <row r="48" spans="1:13" ht="12.75">
      <c r="A48" s="25"/>
      <c r="B48" s="17"/>
      <c r="C48" s="18" t="s">
        <v>39</v>
      </c>
      <c r="D48" s="35"/>
      <c r="E48" s="35"/>
      <c r="F48" s="35"/>
      <c r="G48" s="35"/>
      <c r="H48" s="35"/>
      <c r="I48" s="40">
        <f>SUM(H47)</f>
        <v>124800</v>
      </c>
      <c r="J48" s="37"/>
      <c r="K48" s="56"/>
      <c r="L48" s="68"/>
      <c r="M48" s="60"/>
    </row>
    <row r="49" spans="1:13" ht="12.75">
      <c r="A49" s="26" t="s">
        <v>112</v>
      </c>
      <c r="B49" s="12" t="s">
        <v>116</v>
      </c>
      <c r="C49" s="13"/>
      <c r="D49" s="13"/>
      <c r="E49" s="13"/>
      <c r="F49" s="13"/>
      <c r="G49" s="42"/>
      <c r="H49" s="35"/>
      <c r="I49" s="36"/>
      <c r="J49" s="37"/>
      <c r="K49" s="58"/>
      <c r="L49" s="68"/>
      <c r="M49" s="60"/>
    </row>
    <row r="50" spans="1:13" ht="25.5">
      <c r="A50" s="26" t="s">
        <v>114</v>
      </c>
      <c r="B50" s="14" t="s">
        <v>117</v>
      </c>
      <c r="C50" s="15" t="s">
        <v>134</v>
      </c>
      <c r="D50" s="16">
        <v>1</v>
      </c>
      <c r="E50" s="16" t="s">
        <v>118</v>
      </c>
      <c r="F50" s="16">
        <v>12</v>
      </c>
      <c r="G50" s="38">
        <v>3450</v>
      </c>
      <c r="H50" s="38">
        <f aca="true" t="shared" si="6" ref="H50:H58">G50*F50*D50</f>
        <v>41400</v>
      </c>
      <c r="I50" s="41"/>
      <c r="J50" s="80">
        <v>0</v>
      </c>
      <c r="K50" s="58"/>
      <c r="L50" s="68" t="s">
        <v>157</v>
      </c>
      <c r="M50" s="60" t="s">
        <v>158</v>
      </c>
    </row>
    <row r="51" spans="1:13" ht="25.5">
      <c r="A51" s="26" t="s">
        <v>161</v>
      </c>
      <c r="B51" s="14" t="s">
        <v>162</v>
      </c>
      <c r="C51" s="15" t="s">
        <v>163</v>
      </c>
      <c r="D51" s="16">
        <v>1</v>
      </c>
      <c r="E51" s="16" t="s">
        <v>118</v>
      </c>
      <c r="F51" s="16">
        <v>12</v>
      </c>
      <c r="G51" s="38">
        <v>2415</v>
      </c>
      <c r="H51" s="38">
        <f t="shared" si="6"/>
        <v>28980</v>
      </c>
      <c r="I51" s="41"/>
      <c r="J51" s="39">
        <f>H51</f>
        <v>28980</v>
      </c>
      <c r="K51" s="58"/>
      <c r="L51" s="68" t="s">
        <v>157</v>
      </c>
      <c r="M51" s="60" t="s">
        <v>158</v>
      </c>
    </row>
    <row r="52" spans="1:13" ht="25.5">
      <c r="A52" s="26" t="s">
        <v>148</v>
      </c>
      <c r="B52" s="14" t="s">
        <v>119</v>
      </c>
      <c r="C52" s="15" t="s">
        <v>134</v>
      </c>
      <c r="D52" s="16">
        <v>1</v>
      </c>
      <c r="E52" s="16" t="s">
        <v>118</v>
      </c>
      <c r="F52" s="16">
        <v>12</v>
      </c>
      <c r="G52" s="38">
        <v>2300</v>
      </c>
      <c r="H52" s="38">
        <f t="shared" si="6"/>
        <v>27600</v>
      </c>
      <c r="I52" s="41"/>
      <c r="J52" s="39">
        <f aca="true" t="shared" si="7" ref="J50:J58">H52</f>
        <v>27600</v>
      </c>
      <c r="K52" s="58"/>
      <c r="L52" s="68" t="s">
        <v>157</v>
      </c>
      <c r="M52" s="60" t="s">
        <v>158</v>
      </c>
    </row>
    <row r="53" spans="1:13" ht="25.5">
      <c r="A53" s="26" t="s">
        <v>166</v>
      </c>
      <c r="B53" s="14" t="s">
        <v>162</v>
      </c>
      <c r="C53" s="15" t="s">
        <v>168</v>
      </c>
      <c r="D53" s="16">
        <v>1</v>
      </c>
      <c r="E53" s="16" t="s">
        <v>118</v>
      </c>
      <c r="F53" s="16">
        <v>12</v>
      </c>
      <c r="G53" s="38">
        <v>1380</v>
      </c>
      <c r="H53" s="38">
        <f t="shared" si="6"/>
        <v>16560</v>
      </c>
      <c r="I53" s="41"/>
      <c r="J53" s="39">
        <f t="shared" si="7"/>
        <v>16560</v>
      </c>
      <c r="K53" s="58"/>
      <c r="L53" s="68" t="s">
        <v>157</v>
      </c>
      <c r="M53" s="60" t="s">
        <v>158</v>
      </c>
    </row>
    <row r="54" spans="1:13" ht="25.5">
      <c r="A54" s="26" t="s">
        <v>149</v>
      </c>
      <c r="B54" s="14" t="s">
        <v>135</v>
      </c>
      <c r="C54" s="15" t="s">
        <v>134</v>
      </c>
      <c r="D54" s="16">
        <v>2</v>
      </c>
      <c r="E54" s="16" t="s">
        <v>118</v>
      </c>
      <c r="F54" s="16">
        <v>12</v>
      </c>
      <c r="G54" s="38">
        <v>1150</v>
      </c>
      <c r="H54" s="38">
        <f t="shared" si="6"/>
        <v>27600</v>
      </c>
      <c r="I54" s="41"/>
      <c r="J54" s="39">
        <f t="shared" si="7"/>
        <v>27600</v>
      </c>
      <c r="K54" s="58"/>
      <c r="L54" s="68" t="s">
        <v>157</v>
      </c>
      <c r="M54" s="60" t="s">
        <v>158</v>
      </c>
    </row>
    <row r="55" spans="1:13" ht="25.5">
      <c r="A55" s="26" t="s">
        <v>167</v>
      </c>
      <c r="B55" s="14" t="s">
        <v>162</v>
      </c>
      <c r="C55" s="15" t="s">
        <v>164</v>
      </c>
      <c r="D55" s="16">
        <v>2</v>
      </c>
      <c r="E55" s="16" t="s">
        <v>118</v>
      </c>
      <c r="F55" s="16">
        <v>12</v>
      </c>
      <c r="G55" s="38">
        <v>690</v>
      </c>
      <c r="H55" s="38">
        <f t="shared" si="6"/>
        <v>16560</v>
      </c>
      <c r="I55" s="41"/>
      <c r="J55" s="39">
        <f t="shared" si="7"/>
        <v>16560</v>
      </c>
      <c r="K55" s="58"/>
      <c r="L55" s="68" t="s">
        <v>157</v>
      </c>
      <c r="M55" s="60" t="s">
        <v>158</v>
      </c>
    </row>
    <row r="56" spans="1:13" ht="25.5">
      <c r="A56" s="26" t="s">
        <v>150</v>
      </c>
      <c r="B56" s="14" t="s">
        <v>120</v>
      </c>
      <c r="C56" s="15" t="s">
        <v>134</v>
      </c>
      <c r="D56" s="16">
        <v>1</v>
      </c>
      <c r="E56" s="16" t="s">
        <v>118</v>
      </c>
      <c r="F56" s="16">
        <v>12</v>
      </c>
      <c r="G56" s="38">
        <v>920</v>
      </c>
      <c r="H56" s="38">
        <f t="shared" si="6"/>
        <v>11040</v>
      </c>
      <c r="I56" s="41"/>
      <c r="J56" s="39">
        <v>0</v>
      </c>
      <c r="K56" s="58"/>
      <c r="L56" s="68" t="s">
        <v>157</v>
      </c>
      <c r="M56" s="60" t="s">
        <v>158</v>
      </c>
    </row>
    <row r="57" spans="1:13" ht="25.5">
      <c r="A57" s="26"/>
      <c r="B57" s="14" t="s">
        <v>162</v>
      </c>
      <c r="C57" s="15" t="s">
        <v>165</v>
      </c>
      <c r="D57" s="16">
        <v>1</v>
      </c>
      <c r="E57" s="16" t="s">
        <v>118</v>
      </c>
      <c r="F57" s="16">
        <v>12</v>
      </c>
      <c r="G57" s="38">
        <v>552</v>
      </c>
      <c r="H57" s="38">
        <f t="shared" si="6"/>
        <v>6624</v>
      </c>
      <c r="I57" s="41"/>
      <c r="J57" s="80">
        <f>H57</f>
        <v>6624</v>
      </c>
      <c r="K57" s="58"/>
      <c r="L57" s="68" t="s">
        <v>157</v>
      </c>
      <c r="M57" s="60" t="s">
        <v>158</v>
      </c>
    </row>
    <row r="58" spans="1:13" ht="25.5">
      <c r="A58" s="26" t="s">
        <v>151</v>
      </c>
      <c r="B58" s="14" t="s">
        <v>136</v>
      </c>
      <c r="C58" s="15" t="s">
        <v>169</v>
      </c>
      <c r="D58" s="16">
        <v>1</v>
      </c>
      <c r="E58" s="16" t="s">
        <v>118</v>
      </c>
      <c r="F58" s="16">
        <v>12</v>
      </c>
      <c r="G58" s="38">
        <v>3000</v>
      </c>
      <c r="H58" s="38">
        <f t="shared" si="6"/>
        <v>36000</v>
      </c>
      <c r="I58" s="41"/>
      <c r="J58" s="80">
        <v>0</v>
      </c>
      <c r="K58" s="58"/>
      <c r="L58" s="68" t="s">
        <v>157</v>
      </c>
      <c r="M58" s="60" t="s">
        <v>158</v>
      </c>
    </row>
    <row r="59" spans="1:13" ht="12.75">
      <c r="A59" s="25"/>
      <c r="B59" s="17"/>
      <c r="C59" s="18" t="s">
        <v>39</v>
      </c>
      <c r="D59" s="35"/>
      <c r="E59" s="35"/>
      <c r="F59" s="35"/>
      <c r="G59" s="35"/>
      <c r="H59" s="35"/>
      <c r="I59" s="40">
        <f>SUM(H50:H58)</f>
        <v>212364</v>
      </c>
      <c r="J59" s="37"/>
      <c r="K59" s="58"/>
      <c r="L59" s="67" t="s">
        <v>157</v>
      </c>
      <c r="M59" s="59" t="s">
        <v>158</v>
      </c>
    </row>
    <row r="60" spans="1:13" ht="12.75">
      <c r="A60" s="26"/>
      <c r="B60" s="12" t="s">
        <v>121</v>
      </c>
      <c r="C60" s="13"/>
      <c r="D60" s="13"/>
      <c r="E60" s="13"/>
      <c r="F60" s="13"/>
      <c r="G60" s="42"/>
      <c r="H60" s="35"/>
      <c r="I60" s="36"/>
      <c r="J60" s="37"/>
      <c r="K60" s="58"/>
      <c r="L60" s="68"/>
      <c r="M60" s="60"/>
    </row>
    <row r="61" spans="1:13" ht="12.75">
      <c r="A61" s="31" t="s">
        <v>12</v>
      </c>
      <c r="B61" s="32" t="s">
        <v>142</v>
      </c>
      <c r="C61" s="15"/>
      <c r="D61" s="16"/>
      <c r="E61" s="16"/>
      <c r="F61" s="16"/>
      <c r="G61" s="38"/>
      <c r="H61" s="38"/>
      <c r="I61" s="41"/>
      <c r="J61" s="37"/>
      <c r="K61" s="58"/>
      <c r="L61" s="68"/>
      <c r="M61" s="60"/>
    </row>
    <row r="62" spans="1:13" ht="12.75">
      <c r="A62" s="31" t="s">
        <v>14</v>
      </c>
      <c r="B62" s="32" t="s">
        <v>137</v>
      </c>
      <c r="C62" s="33" t="s">
        <v>138</v>
      </c>
      <c r="D62" s="34">
        <v>1</v>
      </c>
      <c r="E62" s="34" t="s">
        <v>139</v>
      </c>
      <c r="F62" s="34">
        <v>12</v>
      </c>
      <c r="G62" s="43">
        <v>3750</v>
      </c>
      <c r="H62" s="43">
        <f>G62*F62*D62</f>
        <v>45000</v>
      </c>
      <c r="I62" s="41"/>
      <c r="J62" s="80">
        <v>12000</v>
      </c>
      <c r="K62" s="58"/>
      <c r="L62" s="67" t="s">
        <v>157</v>
      </c>
      <c r="M62" s="59" t="s">
        <v>158</v>
      </c>
    </row>
    <row r="63" spans="1:13" ht="27" customHeight="1">
      <c r="A63" s="31" t="s">
        <v>17</v>
      </c>
      <c r="B63" s="32" t="s">
        <v>140</v>
      </c>
      <c r="C63" s="33" t="s">
        <v>141</v>
      </c>
      <c r="D63" s="34">
        <v>1</v>
      </c>
      <c r="E63" s="34" t="s">
        <v>139</v>
      </c>
      <c r="F63" s="34">
        <v>12</v>
      </c>
      <c r="G63" s="43">
        <v>1000</v>
      </c>
      <c r="H63" s="43">
        <f>G63*F63*D63</f>
        <v>12000</v>
      </c>
      <c r="I63" s="41"/>
      <c r="J63" s="39">
        <f>H63</f>
        <v>12000</v>
      </c>
      <c r="K63" s="62"/>
      <c r="L63" s="67" t="s">
        <v>157</v>
      </c>
      <c r="M63" s="59" t="s">
        <v>158</v>
      </c>
    </row>
    <row r="64" spans="1:13" ht="12.75">
      <c r="A64" s="27"/>
      <c r="B64" s="3"/>
      <c r="C64" s="1" t="s">
        <v>39</v>
      </c>
      <c r="D64" s="35"/>
      <c r="E64" s="35"/>
      <c r="F64" s="35"/>
      <c r="G64" s="35"/>
      <c r="H64" s="35"/>
      <c r="I64" s="44">
        <f>SUM(H62:H63)</f>
        <v>57000</v>
      </c>
      <c r="J64" s="35"/>
      <c r="K64" s="62"/>
      <c r="L64" s="68" t="s">
        <v>157</v>
      </c>
      <c r="M64" s="60" t="s">
        <v>158</v>
      </c>
    </row>
    <row r="65" spans="1:13" ht="12.75">
      <c r="A65" s="28"/>
      <c r="B65" s="3"/>
      <c r="C65" s="13"/>
      <c r="D65" s="13"/>
      <c r="E65" s="13"/>
      <c r="F65" s="13"/>
      <c r="G65" s="42"/>
      <c r="H65" s="35"/>
      <c r="I65" s="36"/>
      <c r="J65" s="37"/>
      <c r="K65" s="62"/>
      <c r="L65" s="68"/>
      <c r="M65" s="60"/>
    </row>
    <row r="66" spans="1:13" ht="12.75">
      <c r="A66" s="28"/>
      <c r="B66" s="19" t="s">
        <v>122</v>
      </c>
      <c r="C66" s="20" t="s">
        <v>123</v>
      </c>
      <c r="D66" s="45"/>
      <c r="E66" s="45"/>
      <c r="F66" s="45"/>
      <c r="G66" s="46"/>
      <c r="H66" s="46"/>
      <c r="I66" s="47"/>
      <c r="J66" s="37"/>
      <c r="K66" s="62"/>
      <c r="L66" s="67"/>
      <c r="M66" s="59"/>
    </row>
    <row r="67" spans="1:13" ht="12.75">
      <c r="A67" s="26" t="s">
        <v>14</v>
      </c>
      <c r="B67" s="1" t="s">
        <v>124</v>
      </c>
      <c r="C67" s="1" t="s">
        <v>143</v>
      </c>
      <c r="D67" s="16">
        <v>1</v>
      </c>
      <c r="E67" s="48" t="s">
        <v>125</v>
      </c>
      <c r="F67" s="16">
        <v>1</v>
      </c>
      <c r="G67" s="38">
        <v>30000</v>
      </c>
      <c r="H67" s="38">
        <f>G67</f>
        <v>30000</v>
      </c>
      <c r="I67" s="41"/>
      <c r="J67" s="39">
        <f>H67</f>
        <v>30000</v>
      </c>
      <c r="K67" s="62"/>
      <c r="L67" s="68" t="s">
        <v>157</v>
      </c>
      <c r="M67" s="60" t="s">
        <v>159</v>
      </c>
    </row>
    <row r="68" spans="1:13" ht="12.75">
      <c r="A68" s="27"/>
      <c r="B68" s="3"/>
      <c r="C68" s="1" t="s">
        <v>39</v>
      </c>
      <c r="D68" s="35"/>
      <c r="E68" s="35"/>
      <c r="F68" s="35"/>
      <c r="G68" s="35"/>
      <c r="H68" s="35"/>
      <c r="I68" s="44">
        <f>SUM(H67:H67)</f>
        <v>30000</v>
      </c>
      <c r="J68" s="35"/>
      <c r="K68" s="62"/>
      <c r="L68" s="68" t="s">
        <v>157</v>
      </c>
      <c r="M68" s="60" t="s">
        <v>160</v>
      </c>
    </row>
    <row r="69" spans="1:13" ht="12.75">
      <c r="A69" s="77" t="s">
        <v>126</v>
      </c>
      <c r="B69" s="78"/>
      <c r="C69" s="78"/>
      <c r="D69" s="78"/>
      <c r="E69" s="78"/>
      <c r="F69" s="78"/>
      <c r="G69" s="78"/>
      <c r="H69" s="79"/>
      <c r="I69" s="29">
        <f>SUM(I15:I68)</f>
        <v>571572</v>
      </c>
      <c r="J69" s="11">
        <f>SUM(J7:J67)</f>
        <v>407248</v>
      </c>
      <c r="K69" s="63"/>
      <c r="L69" s="64"/>
      <c r="M69" s="64"/>
    </row>
    <row r="70" spans="1:10" ht="12.75">
      <c r="A70" s="21"/>
      <c r="B70" s="21"/>
      <c r="C70" s="21"/>
      <c r="D70" s="49"/>
      <c r="E70" s="49"/>
      <c r="F70" s="50"/>
      <c r="G70" s="49"/>
      <c r="H70" s="49"/>
      <c r="I70" s="49"/>
      <c r="J70" s="49"/>
    </row>
    <row r="71" spans="1:10" ht="12.75">
      <c r="A71" s="21"/>
      <c r="B71" s="22"/>
      <c r="C71" s="22"/>
      <c r="D71" s="49"/>
      <c r="E71" s="49"/>
      <c r="F71" s="50"/>
      <c r="G71" s="49"/>
      <c r="H71" s="30" t="s">
        <v>133</v>
      </c>
      <c r="I71" s="49"/>
      <c r="J71" s="49"/>
    </row>
  </sheetData>
  <sheetProtection/>
  <mergeCells count="3">
    <mergeCell ref="A1:J1"/>
    <mergeCell ref="A2:J2"/>
    <mergeCell ref="A69:H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Bracco</dc:creator>
  <cp:keywords/>
  <dc:description/>
  <cp:lastModifiedBy>Gustavo Bracco</cp:lastModifiedBy>
  <cp:lastPrinted>2013-11-04T22:06:16Z</cp:lastPrinted>
  <dcterms:created xsi:type="dcterms:W3CDTF">2012-02-09T14:43:29Z</dcterms:created>
  <dcterms:modified xsi:type="dcterms:W3CDTF">2014-04-25T16:22:42Z</dcterms:modified>
  <cp:category/>
  <cp:version/>
  <cp:contentType/>
  <cp:contentStatus/>
</cp:coreProperties>
</file>